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7" i="1"/>
  <c r="G29" i="1"/>
  <c r="G30" i="1"/>
  <c r="G31" i="1"/>
  <c r="G32" i="1"/>
  <c r="G34" i="1"/>
  <c r="G35" i="1"/>
  <c r="G36" i="1"/>
  <c r="G37" i="1"/>
  <c r="G39" i="1"/>
  <c r="G40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7" i="1"/>
  <c r="C84" i="1"/>
  <c r="C80" i="1"/>
  <c r="C78" i="1"/>
  <c r="C74" i="1"/>
  <c r="C69" i="1"/>
  <c r="C63" i="1"/>
  <c r="C56" i="1"/>
  <c r="C53" i="1"/>
  <c r="C45" i="1"/>
  <c r="C40" i="1"/>
  <c r="C35" i="1"/>
  <c r="C24" i="1"/>
  <c r="C19" i="1"/>
  <c r="C16" i="1"/>
  <c r="C7" i="1"/>
  <c r="E24" i="1" l="1"/>
  <c r="D24" i="1"/>
  <c r="F33" i="1"/>
  <c r="E40" i="1"/>
  <c r="D40" i="1"/>
  <c r="F40" i="1" s="1"/>
  <c r="F41" i="1"/>
  <c r="E80" i="1"/>
  <c r="F80" i="1" s="1"/>
  <c r="D80" i="1"/>
  <c r="E78" i="1"/>
  <c r="F78" i="1" s="1"/>
  <c r="D78" i="1"/>
  <c r="E74" i="1"/>
  <c r="D74" i="1"/>
  <c r="E69" i="1"/>
  <c r="D69" i="1"/>
  <c r="E63" i="1"/>
  <c r="D63" i="1"/>
  <c r="E56" i="1"/>
  <c r="D56" i="1"/>
  <c r="E53" i="1"/>
  <c r="D53" i="1"/>
  <c r="E45" i="1"/>
  <c r="D45" i="1"/>
  <c r="E35" i="1"/>
  <c r="D35" i="1"/>
  <c r="E19" i="1"/>
  <c r="D19" i="1"/>
  <c r="E16" i="1"/>
  <c r="D16" i="1"/>
  <c r="E7" i="1"/>
  <c r="D7" i="1"/>
  <c r="F42" i="1"/>
  <c r="F83" i="1"/>
  <c r="F82" i="1"/>
  <c r="F81" i="1"/>
  <c r="F79" i="1"/>
  <c r="F77" i="1"/>
  <c r="F76" i="1"/>
  <c r="F75" i="1"/>
  <c r="F73" i="1"/>
  <c r="F72" i="1"/>
  <c r="F71" i="1"/>
  <c r="F70" i="1"/>
  <c r="F68" i="1"/>
  <c r="F67" i="1"/>
  <c r="F66" i="1"/>
  <c r="F65" i="1"/>
  <c r="F64" i="1"/>
  <c r="F62" i="1"/>
  <c r="F61" i="1"/>
  <c r="F60" i="1"/>
  <c r="F59" i="1"/>
  <c r="F58" i="1"/>
  <c r="F57" i="1"/>
  <c r="F55" i="1"/>
  <c r="F54" i="1"/>
  <c r="F52" i="1"/>
  <c r="F51" i="1"/>
  <c r="F50" i="1"/>
  <c r="F49" i="1"/>
  <c r="F48" i="1"/>
  <c r="F47" i="1"/>
  <c r="F46" i="1"/>
  <c r="F44" i="1"/>
  <c r="F43" i="1"/>
  <c r="F39" i="1"/>
  <c r="F38" i="1"/>
  <c r="F37" i="1"/>
  <c r="F36" i="1"/>
  <c r="F34" i="1"/>
  <c r="F32" i="1"/>
  <c r="F31" i="1"/>
  <c r="F30" i="1"/>
  <c r="F29" i="1"/>
  <c r="F28" i="1"/>
  <c r="F27" i="1"/>
  <c r="F26" i="1"/>
  <c r="F25" i="1"/>
  <c r="F23" i="1"/>
  <c r="F22" i="1"/>
  <c r="F21" i="1"/>
  <c r="F20" i="1"/>
  <c r="F18" i="1"/>
  <c r="F17" i="1"/>
  <c r="F15" i="1"/>
  <c r="F14" i="1"/>
  <c r="F13" i="1"/>
  <c r="F12" i="1"/>
  <c r="F11" i="1"/>
  <c r="F10" i="1"/>
  <c r="F9" i="1"/>
  <c r="F8" i="1"/>
  <c r="F69" i="1"/>
  <c r="F45" i="1"/>
  <c r="E84" i="1"/>
  <c r="F24" i="1"/>
  <c r="F7" i="1"/>
  <c r="F35" i="1" l="1"/>
  <c r="F56" i="1"/>
  <c r="F63" i="1"/>
  <c r="F74" i="1"/>
  <c r="F53" i="1"/>
  <c r="D84" i="1"/>
  <c r="F84" i="1" s="1"/>
  <c r="F19" i="1"/>
  <c r="F16" i="1"/>
</calcChain>
</file>

<file path=xl/sharedStrings.xml><?xml version="1.0" encoding="utf-8"?>
<sst xmlns="http://schemas.openxmlformats.org/spreadsheetml/2006/main" count="164" uniqueCount="164">
  <si>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</si>
  <si>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</si>
  <si>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</si>
  <si>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</si>
  <si>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</si>
  <si>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</si>
  <si>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</si>
  <si>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</si>
  <si>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</si>
  <si>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</si>
  <si>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</si>
  <si>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</si>
  <si>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</si>
  <si>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</si>
  <si>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</si>
  <si>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</si>
  <si>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</si>
  <si>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</si>
  <si>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</si>
  <si>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</si>
  <si>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</si>
  <si>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</si>
  <si>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</si>
  <si>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</si>
  <si>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</si>
  <si>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</si>
  <si>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</si>
  <si>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</si>
  <si>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</si>
  <si>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</si>
  <si>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</si>
  <si>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</si>
  <si>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</si>
  <si>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</si>
  <si>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</si>
  <si>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</si>
  <si>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</si>
  <si>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</si>
  <si>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</si>
  <si>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</si>
  <si>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</si>
  <si>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</si>
  <si>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</si>
  <si>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</si>
  <si>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</si>
  <si>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</si>
  <si>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</si>
  <si>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</si>
  <si>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</si>
  <si>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</si>
  <si>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</si>
  <si>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</si>
  <si>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</si>
  <si>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</si>
  <si>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</si>
  <si>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</si>
  <si>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</si>
  <si>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</si>
  <si>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</si>
  <si>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</si>
  <si>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</si>
  <si>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</si>
  <si>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</si>
  <si>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</si>
  <si>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</si>
  <si>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</si>
  <si>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</si>
  <si>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</si>
  <si>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</si>
  <si>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</si>
  <si>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</si>
  <si>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</si>
  <si>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</si>
  <si>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</si>
  <si>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</si>
  <si>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</si>
  <si>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</si>
  <si>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</si>
  <si>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</si>
  <si>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</si>
  <si>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</si>
  <si>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</si>
  <si>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</si>
  <si>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</si>
  <si>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</si>
  <si>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</si>
  <si>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</si>
  <si>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</si>
  <si>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</si>
  <si>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</si>
  <si>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</si>
  <si>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</si>
  <si>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</si>
  <si>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</si>
  <si>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</si>
  <si>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0309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</si>
  <si>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</si>
  <si>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</si>
  <si>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</si>
  <si>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</si>
  <si>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</si>
  <si>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</si>
  <si>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</si>
  <si>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</si>
  <si>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</si>
  <si>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</si>
  <si>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</si>
  <si>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</si>
  <si>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</si>
  <si>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</si>
  <si>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</si>
  <si>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</si>
  <si>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</si>
  <si>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</si>
  <si>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</si>
  <si>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</si>
  <si>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</si>
  <si>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</si>
  <si>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</si>
  <si>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</si>
  <si>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</si>
  <si>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</si>
  <si>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</si>
  <si>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</si>
  <si>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</si>
  <si>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</si>
  <si>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</si>
  <si>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</si>
  <si>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</si>
  <si>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</si>
  <si>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</si>
  <si>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</si>
  <si>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</si>
  <si>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</si>
  <si>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</si>
  <si>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Обеспечение пожарной безопасности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</si>
  <si>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</si>
  <si>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</si>
  <si>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</si>
  <si>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</si>
  <si>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</si>
  <si>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</si>
  <si>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</si>
  <si>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</si>
  <si>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</si>
  <si>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</si>
  <si>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</si>
  <si>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</si>
  <si>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</si>
  <si>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</si>
  <si>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Экологический контроль</t>
  </si>
  <si>
    <t>0601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</si>
  <si>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</si>
  <si>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</si>
  <si>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</si>
  <si>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Прикладные научные исследования в области национальной экономики</t>
  </si>
  <si>
    <t>0411</t>
  </si>
  <si>
    <t>Уточненные бюджетные назначения
на 2020 год</t>
  </si>
  <si>
    <t>Кассовое исполнение
за 1 квартал
2020 года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</si>
  <si>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</si>
  <si>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</si>
  <si>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Сведения об исполнении областного бюджета Брянской области за 1 квартал 2020 года по расходам в разрезе разделов и подразделов классификации расходов в сравнении с соответствующим периодом 2019 года</t>
  </si>
  <si>
    <t>Кассовое исполнение
за 1 квартал
2019 года</t>
  </si>
  <si>
    <t>Темп роста 2020 к соответствующему периоду 2019,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</si>
</sst>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" fontId="6" fillId="0" borderId="7">
      <alignment horizontal="right"/>
    </xf>
  </cellStyleXfs>
  <cellXfs count="29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0" fontId="3" fillId="0" borderId="0" xfId="0" applyFon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2">
    <cellStyle name="xl9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4"/>
  <sheetViews>
    <sheetView tabSelected="1" view="pageBreakPreview" zoomScaleNormal="100" zoomScaleSheetLayoutView="100" workbookViewId="0">
      <selection activeCell="K75" sqref="K75"/>
    </sheetView>
  </sheetViews>
  <sheetFormatPr defaultRowHeight="14.4" x14ac:dyDescent="0.3"/>
  <cols>
    <col min="1" max="1" width="58.6640625" customWidth="1"/>
    <col min="2" max="2" width="7.21875" customWidth="1"/>
    <col min="3" max="3" width="18.21875" style="17" customWidth="1"/>
    <col min="4" max="5" width="18.33203125" customWidth="1"/>
    <col min="6" max="6" width="13.88671875" customWidth="1"/>
    <col min="7" max="7" width="12.6640625" customWidth="1"/>
  </cols>
  <sheetData>
    <row r="1" spans="1:7" x14ac:dyDescent="0.3">
      <c r="A1" s="23"/>
      <c r="B1" s="23"/>
      <c r="C1" s="23"/>
      <c r="D1" s="23"/>
      <c r="E1" s="23"/>
    </row>
    <row r="2" spans="1:7" s="3" customFormat="1" ht="43.2" customHeight="1" x14ac:dyDescent="0.3">
      <c r="A2" s="28" t="s">
        <v>161</v>
      </c>
      <c r="B2" s="28"/>
      <c r="C2" s="28"/>
      <c r="D2" s="28"/>
      <c r="E2" s="28"/>
      <c r="F2" s="28"/>
      <c r="G2" s="28"/>
    </row>
    <row r="3" spans="1:7" s="3" customFormat="1" ht="15.6" x14ac:dyDescent="0.3">
      <c r="A3" s="4"/>
      <c r="B3" s="4"/>
      <c r="C3" s="4"/>
      <c r="D3" s="24"/>
      <c r="E3" s="24"/>
      <c r="F3" s="5" t="s">
        <v>149</v>
      </c>
    </row>
    <row r="4" spans="1:7" s="3" customFormat="1" ht="22.5" customHeight="1" x14ac:dyDescent="0.3">
      <c r="A4" s="20" t="s">
        <v>145</v>
      </c>
      <c r="B4" s="20" t="s">
        <v>146</v>
      </c>
      <c r="C4" s="25" t="s">
        <v>162</v>
      </c>
      <c r="D4" s="25" t="s">
        <v>157</v>
      </c>
      <c r="E4" s="25" t="s">
        <v>158</v>
      </c>
      <c r="F4" s="25" t="s">
        <v>148</v>
      </c>
      <c r="G4" s="25" t="s">
        <v>163</v>
      </c>
    </row>
    <row r="5" spans="1:7" s="3" customFormat="1" ht="35.4" customHeight="1" x14ac:dyDescent="0.3">
      <c r="A5" s="21"/>
      <c r="B5" s="21"/>
      <c r="C5" s="26"/>
      <c r="D5" s="26"/>
      <c r="E5" s="26"/>
      <c r="F5" s="26"/>
      <c r="G5" s="26"/>
    </row>
    <row r="6" spans="1:7" s="3" customFormat="1" ht="39.6" customHeight="1" x14ac:dyDescent="0.3">
      <c r="A6" s="22"/>
      <c r="B6" s="22"/>
      <c r="C6" s="27"/>
      <c r="D6" s="27"/>
      <c r="E6" s="27"/>
      <c r="F6" s="27"/>
      <c r="G6" s="27"/>
    </row>
    <row r="7" spans="1:7" ht="18" customHeight="1" x14ac:dyDescent="0.3">
      <c r="A7" s="11" t="s">
        <v>99</v>
      </c>
      <c r="B7" s="12" t="s">
        <v>6</v>
      </c>
      <c r="C7" s="6">
        <f>C8+C9+C10+C11+C12+C13+C14+C15</f>
        <v>252966144.03000003</v>
      </c>
      <c r="D7" s="6">
        <f>D8+D9+D10+D11+D12+D13+D14+D15</f>
        <v>2108215236.8499999</v>
      </c>
      <c r="E7" s="6">
        <f>E8+E9+E10+E11+E12+E13+E14+E15</f>
        <v>278906554.33999997</v>
      </c>
      <c r="F7" s="7">
        <f>E7/D7*100</f>
        <v>13.229510415489148</v>
      </c>
      <c r="G7" s="7">
        <f>E7/C7*100</f>
        <v>110.25449884191761</v>
      </c>
    </row>
    <row r="8" spans="1:7" ht="31.2" x14ac:dyDescent="0.3">
      <c r="A8" s="10" t="s">
        <v>134</v>
      </c>
      <c r="B8" s="13" t="s">
        <v>39</v>
      </c>
      <c r="C8" s="14">
        <v>1293648.47</v>
      </c>
      <c r="D8" s="14">
        <v>6876805</v>
      </c>
      <c r="E8" s="14">
        <v>1378711.48</v>
      </c>
      <c r="F8" s="8">
        <f t="shared" ref="F8:F73" si="0">E8/D8*100</f>
        <v>20.048721462946819</v>
      </c>
      <c r="G8" s="8">
        <f t="shared" ref="G8:G71" si="1">E8/C8*100</f>
        <v>106.57543466966726</v>
      </c>
    </row>
    <row r="9" spans="1:7" ht="50.4" customHeight="1" x14ac:dyDescent="0.3">
      <c r="A9" s="10" t="s">
        <v>87</v>
      </c>
      <c r="B9" s="13" t="s">
        <v>52</v>
      </c>
      <c r="C9" s="14">
        <v>28680012.100000001</v>
      </c>
      <c r="D9" s="14">
        <v>158018001</v>
      </c>
      <c r="E9" s="14">
        <v>34783221.789999999</v>
      </c>
      <c r="F9" s="8">
        <f t="shared" si="0"/>
        <v>22.012189478336712</v>
      </c>
      <c r="G9" s="8">
        <f t="shared" si="1"/>
        <v>121.28035953652892</v>
      </c>
    </row>
    <row r="10" spans="1:7" ht="51" customHeight="1" x14ac:dyDescent="0.3">
      <c r="A10" s="10" t="s">
        <v>17</v>
      </c>
      <c r="B10" s="13" t="s">
        <v>69</v>
      </c>
      <c r="C10" s="14">
        <v>48074219.789999999</v>
      </c>
      <c r="D10" s="14">
        <v>284086444</v>
      </c>
      <c r="E10" s="14">
        <v>49576966.090000004</v>
      </c>
      <c r="F10" s="8">
        <f t="shared" si="0"/>
        <v>17.451366348899072</v>
      </c>
      <c r="G10" s="8">
        <f t="shared" si="1"/>
        <v>103.1258880675846</v>
      </c>
    </row>
    <row r="11" spans="1:7" ht="15.6" x14ac:dyDescent="0.3">
      <c r="A11" s="10" t="s">
        <v>29</v>
      </c>
      <c r="B11" s="13" t="s">
        <v>85</v>
      </c>
      <c r="C11" s="14">
        <v>36988621.420000002</v>
      </c>
      <c r="D11" s="14">
        <v>277678108</v>
      </c>
      <c r="E11" s="14">
        <v>42037684.380000003</v>
      </c>
      <c r="F11" s="8">
        <f t="shared" si="0"/>
        <v>15.138998418989516</v>
      </c>
      <c r="G11" s="8">
        <f t="shared" si="1"/>
        <v>113.65031397809797</v>
      </c>
    </row>
    <row r="12" spans="1:7" ht="46.8" x14ac:dyDescent="0.3">
      <c r="A12" s="10" t="s">
        <v>78</v>
      </c>
      <c r="B12" s="13" t="s">
        <v>103</v>
      </c>
      <c r="C12" s="14">
        <v>29544060.100000001</v>
      </c>
      <c r="D12" s="14">
        <v>144997595</v>
      </c>
      <c r="E12" s="14">
        <v>32841798.760000002</v>
      </c>
      <c r="F12" s="8">
        <f t="shared" si="0"/>
        <v>22.64989206200282</v>
      </c>
      <c r="G12" s="8">
        <f t="shared" si="1"/>
        <v>111.16210381659764</v>
      </c>
    </row>
    <row r="13" spans="1:7" ht="15.6" x14ac:dyDescent="0.3">
      <c r="A13" s="10" t="s">
        <v>10</v>
      </c>
      <c r="B13" s="13" t="s">
        <v>117</v>
      </c>
      <c r="C13" s="14">
        <v>5832104.3600000003</v>
      </c>
      <c r="D13" s="14">
        <v>226875725</v>
      </c>
      <c r="E13" s="14">
        <v>6424167.1399999997</v>
      </c>
      <c r="F13" s="8">
        <f t="shared" si="0"/>
        <v>2.8315797734640844</v>
      </c>
      <c r="G13" s="8">
        <f t="shared" si="1"/>
        <v>110.15178644711357</v>
      </c>
    </row>
    <row r="14" spans="1:7" ht="15.6" x14ac:dyDescent="0.3">
      <c r="A14" s="10" t="s">
        <v>142</v>
      </c>
      <c r="B14" s="13" t="s">
        <v>122</v>
      </c>
      <c r="C14" s="14">
        <v>0</v>
      </c>
      <c r="D14" s="14">
        <v>70000000</v>
      </c>
      <c r="E14" s="14">
        <v>0</v>
      </c>
      <c r="F14" s="8">
        <f t="shared" si="0"/>
        <v>0</v>
      </c>
      <c r="G14" s="8"/>
    </row>
    <row r="15" spans="1:7" ht="15.6" x14ac:dyDescent="0.3">
      <c r="A15" s="10" t="s">
        <v>96</v>
      </c>
      <c r="B15" s="13" t="s">
        <v>8</v>
      </c>
      <c r="C15" s="14">
        <v>102553477.79000001</v>
      </c>
      <c r="D15" s="14">
        <v>939682558.85000002</v>
      </c>
      <c r="E15" s="14">
        <v>111864004.7</v>
      </c>
      <c r="F15" s="8">
        <f t="shared" si="0"/>
        <v>11.904446203290304</v>
      </c>
      <c r="G15" s="8">
        <f t="shared" si="1"/>
        <v>109.07870421426884</v>
      </c>
    </row>
    <row r="16" spans="1:7" ht="15.6" x14ac:dyDescent="0.3">
      <c r="A16" s="11" t="s">
        <v>130</v>
      </c>
      <c r="B16" s="12" t="s">
        <v>131</v>
      </c>
      <c r="C16" s="6">
        <f>C17+C18</f>
        <v>18845358.199999999</v>
      </c>
      <c r="D16" s="6">
        <f>D17+D18</f>
        <v>168426614</v>
      </c>
      <c r="E16" s="6">
        <f>E17+E18</f>
        <v>17128686.73</v>
      </c>
      <c r="F16" s="7">
        <f t="shared" si="0"/>
        <v>10.169821932061165</v>
      </c>
      <c r="G16" s="7">
        <f t="shared" si="1"/>
        <v>90.890746401413594</v>
      </c>
    </row>
    <row r="17" spans="1:7" ht="15.6" x14ac:dyDescent="0.3">
      <c r="A17" s="10" t="s">
        <v>128</v>
      </c>
      <c r="B17" s="13" t="s">
        <v>26</v>
      </c>
      <c r="C17" s="14">
        <v>7401857.7199999997</v>
      </c>
      <c r="D17" s="14">
        <v>30531800</v>
      </c>
      <c r="E17" s="14">
        <v>6903126.8600000003</v>
      </c>
      <c r="F17" s="8">
        <f t="shared" si="0"/>
        <v>22.609629501044815</v>
      </c>
      <c r="G17" s="8">
        <f t="shared" si="1"/>
        <v>93.262085291744839</v>
      </c>
    </row>
    <row r="18" spans="1:7" ht="15.6" x14ac:dyDescent="0.3">
      <c r="A18" s="10" t="s">
        <v>24</v>
      </c>
      <c r="B18" s="13" t="s">
        <v>46</v>
      </c>
      <c r="C18" s="14">
        <v>11443500.48</v>
      </c>
      <c r="D18" s="14">
        <v>137894814</v>
      </c>
      <c r="E18" s="14">
        <v>10225559.869999999</v>
      </c>
      <c r="F18" s="8">
        <f t="shared" si="0"/>
        <v>7.4154781992018926</v>
      </c>
      <c r="G18" s="8">
        <f t="shared" si="1"/>
        <v>89.356922629324686</v>
      </c>
    </row>
    <row r="19" spans="1:7" ht="31.2" x14ac:dyDescent="0.3">
      <c r="A19" s="11" t="s">
        <v>21</v>
      </c>
      <c r="B19" s="12" t="s">
        <v>102</v>
      </c>
      <c r="C19" s="6">
        <f>C20+C21+C22+C23</f>
        <v>92143416.069999993</v>
      </c>
      <c r="D19" s="6">
        <f>D20+D21+D22+D23</f>
        <v>928449294</v>
      </c>
      <c r="E19" s="6">
        <f>E20+E21+E22+E23</f>
        <v>165212107.97</v>
      </c>
      <c r="F19" s="7">
        <f t="shared" si="0"/>
        <v>17.7944136570155</v>
      </c>
      <c r="G19" s="7">
        <f t="shared" si="1"/>
        <v>179.29887453325023</v>
      </c>
    </row>
    <row r="20" spans="1:7" ht="33.6" customHeight="1" x14ac:dyDescent="0.3">
      <c r="A20" s="10" t="s">
        <v>115</v>
      </c>
      <c r="B20" s="13" t="s">
        <v>95</v>
      </c>
      <c r="C20" s="14">
        <v>5253952.5999999996</v>
      </c>
      <c r="D20" s="14">
        <v>61169007</v>
      </c>
      <c r="E20" s="14">
        <v>6741693.8899999997</v>
      </c>
      <c r="F20" s="8">
        <f t="shared" si="0"/>
        <v>11.021421174942402</v>
      </c>
      <c r="G20" s="8">
        <f t="shared" si="1"/>
        <v>128.31661043154443</v>
      </c>
    </row>
    <row r="21" spans="1:7" ht="15.6" x14ac:dyDescent="0.3">
      <c r="A21" s="10" t="s">
        <v>135</v>
      </c>
      <c r="B21" s="13" t="s">
        <v>49</v>
      </c>
      <c r="C21" s="14">
        <v>74554111.900000006</v>
      </c>
      <c r="D21" s="14">
        <v>522970439</v>
      </c>
      <c r="E21" s="14">
        <v>134088497.23</v>
      </c>
      <c r="F21" s="8">
        <f t="shared" si="0"/>
        <v>25.63978520208482</v>
      </c>
      <c r="G21" s="8">
        <f t="shared" si="1"/>
        <v>179.85392597775683</v>
      </c>
    </row>
    <row r="22" spans="1:7" ht="15.6" x14ac:dyDescent="0.3">
      <c r="A22" s="10" t="s">
        <v>82</v>
      </c>
      <c r="B22" s="13" t="s">
        <v>67</v>
      </c>
      <c r="C22" s="14">
        <v>1250000</v>
      </c>
      <c r="D22" s="14">
        <v>3900000</v>
      </c>
      <c r="E22" s="14">
        <v>540000</v>
      </c>
      <c r="F22" s="8">
        <f t="shared" si="0"/>
        <v>13.846153846153847</v>
      </c>
      <c r="G22" s="8">
        <f t="shared" si="1"/>
        <v>43.2</v>
      </c>
    </row>
    <row r="23" spans="1:7" ht="31.2" x14ac:dyDescent="0.3">
      <c r="A23" s="10" t="s">
        <v>112</v>
      </c>
      <c r="B23" s="13" t="s">
        <v>110</v>
      </c>
      <c r="C23" s="14">
        <v>11085351.57</v>
      </c>
      <c r="D23" s="14">
        <v>340409848</v>
      </c>
      <c r="E23" s="14">
        <v>23841916.850000001</v>
      </c>
      <c r="F23" s="8">
        <f t="shared" si="0"/>
        <v>7.0038857542100246</v>
      </c>
      <c r="G23" s="8">
        <f t="shared" si="1"/>
        <v>215.07587467521341</v>
      </c>
    </row>
    <row r="24" spans="1:7" ht="15.6" x14ac:dyDescent="0.3">
      <c r="A24" s="11" t="s">
        <v>132</v>
      </c>
      <c r="B24" s="12" t="s">
        <v>71</v>
      </c>
      <c r="C24" s="6">
        <f>C25+C26+C27+C28+C29+C30+C31+C32+C33+C34</f>
        <v>835560172.71000016</v>
      </c>
      <c r="D24" s="6">
        <f>D25+D26+D27+D28+D29+D30+D31+D32+D33+D34</f>
        <v>20651025402.049999</v>
      </c>
      <c r="E24" s="6">
        <f>E25+E26+E27+E28+E29+E30+E31+E32+E33+E34</f>
        <v>1835992007.6700001</v>
      </c>
      <c r="F24" s="7">
        <f t="shared" si="0"/>
        <v>8.8905609863215016</v>
      </c>
      <c r="G24" s="7">
        <f t="shared" si="1"/>
        <v>219.73187181902964</v>
      </c>
    </row>
    <row r="25" spans="1:7" ht="15.6" x14ac:dyDescent="0.3">
      <c r="A25" s="10" t="s">
        <v>107</v>
      </c>
      <c r="B25" s="13" t="s">
        <v>83</v>
      </c>
      <c r="C25" s="14">
        <v>37483529.57</v>
      </c>
      <c r="D25" s="14">
        <v>284371488</v>
      </c>
      <c r="E25" s="14">
        <v>44802359.920000002</v>
      </c>
      <c r="F25" s="8">
        <f t="shared" si="0"/>
        <v>15.754870586744618</v>
      </c>
      <c r="G25" s="8">
        <f t="shared" si="1"/>
        <v>119.52545673782448</v>
      </c>
    </row>
    <row r="26" spans="1:7" ht="15.6" x14ac:dyDescent="0.3">
      <c r="A26" s="10" t="s">
        <v>36</v>
      </c>
      <c r="B26" s="13" t="s">
        <v>141</v>
      </c>
      <c r="C26" s="14">
        <v>0</v>
      </c>
      <c r="D26" s="14">
        <v>200000</v>
      </c>
      <c r="E26" s="14">
        <v>0</v>
      </c>
      <c r="F26" s="8">
        <f t="shared" si="0"/>
        <v>0</v>
      </c>
      <c r="G26" s="8"/>
    </row>
    <row r="27" spans="1:7" ht="15.6" x14ac:dyDescent="0.3">
      <c r="A27" s="10" t="s">
        <v>54</v>
      </c>
      <c r="B27" s="13" t="s">
        <v>2</v>
      </c>
      <c r="C27" s="14">
        <v>79215587.829999998</v>
      </c>
      <c r="D27" s="14">
        <v>11355971434.18</v>
      </c>
      <c r="E27" s="14">
        <v>886348773.29999995</v>
      </c>
      <c r="F27" s="8">
        <f t="shared" si="0"/>
        <v>7.8051338754886723</v>
      </c>
      <c r="G27" s="8">
        <f t="shared" si="1"/>
        <v>1118.9070201715119</v>
      </c>
    </row>
    <row r="28" spans="1:7" ht="15.6" x14ac:dyDescent="0.3">
      <c r="A28" s="10" t="s">
        <v>93</v>
      </c>
      <c r="B28" s="13" t="s">
        <v>15</v>
      </c>
      <c r="C28" s="14">
        <v>0</v>
      </c>
      <c r="D28" s="14">
        <v>36234444</v>
      </c>
      <c r="E28" s="14">
        <v>0</v>
      </c>
      <c r="F28" s="8">
        <f t="shared" si="0"/>
        <v>0</v>
      </c>
      <c r="G28" s="8"/>
    </row>
    <row r="29" spans="1:7" ht="15.6" x14ac:dyDescent="0.3">
      <c r="A29" s="10" t="s">
        <v>118</v>
      </c>
      <c r="B29" s="13" t="s">
        <v>35</v>
      </c>
      <c r="C29" s="14">
        <v>74844322.019999996</v>
      </c>
      <c r="D29" s="14">
        <v>537089694</v>
      </c>
      <c r="E29" s="14">
        <v>80721585.650000006</v>
      </c>
      <c r="F29" s="8">
        <f t="shared" si="0"/>
        <v>15.029442298328668</v>
      </c>
      <c r="G29" s="8">
        <f t="shared" si="1"/>
        <v>107.85265130523794</v>
      </c>
    </row>
    <row r="30" spans="1:7" ht="15.6" x14ac:dyDescent="0.3">
      <c r="A30" s="10" t="s">
        <v>33</v>
      </c>
      <c r="B30" s="13" t="s">
        <v>53</v>
      </c>
      <c r="C30" s="14">
        <v>68744342.540000007</v>
      </c>
      <c r="D30" s="14">
        <v>582888832</v>
      </c>
      <c r="E30" s="14">
        <v>135147640.66999999</v>
      </c>
      <c r="F30" s="8">
        <f t="shared" si="0"/>
        <v>23.185834630985003</v>
      </c>
      <c r="G30" s="8">
        <f t="shared" si="1"/>
        <v>196.59456426012386</v>
      </c>
    </row>
    <row r="31" spans="1:7" ht="15.6" x14ac:dyDescent="0.3">
      <c r="A31" s="10" t="s">
        <v>124</v>
      </c>
      <c r="B31" s="13" t="s">
        <v>64</v>
      </c>
      <c r="C31" s="14">
        <v>530420393.91000003</v>
      </c>
      <c r="D31" s="14">
        <v>7123185472.5699997</v>
      </c>
      <c r="E31" s="14">
        <v>593115910.59000003</v>
      </c>
      <c r="F31" s="8">
        <f t="shared" si="0"/>
        <v>8.3265543607417492</v>
      </c>
      <c r="G31" s="8">
        <f t="shared" si="1"/>
        <v>111.81996721842449</v>
      </c>
    </row>
    <row r="32" spans="1:7" ht="15.6" x14ac:dyDescent="0.3">
      <c r="A32" s="10" t="s">
        <v>28</v>
      </c>
      <c r="B32" s="13" t="s">
        <v>22</v>
      </c>
      <c r="C32" s="14">
        <v>64050</v>
      </c>
      <c r="D32" s="14">
        <v>68396200</v>
      </c>
      <c r="E32" s="14">
        <v>64050</v>
      </c>
      <c r="F32" s="8">
        <f t="shared" si="0"/>
        <v>9.364555340793787E-2</v>
      </c>
      <c r="G32" s="8">
        <f t="shared" si="1"/>
        <v>100</v>
      </c>
    </row>
    <row r="33" spans="1:7" s="16" customFormat="1" ht="31.2" x14ac:dyDescent="0.3">
      <c r="A33" s="10" t="s">
        <v>155</v>
      </c>
      <c r="B33" s="13" t="s">
        <v>156</v>
      </c>
      <c r="C33" s="14">
        <v>0</v>
      </c>
      <c r="D33" s="14">
        <v>99000</v>
      </c>
      <c r="E33" s="14">
        <v>0</v>
      </c>
      <c r="F33" s="8">
        <f t="shared" si="0"/>
        <v>0</v>
      </c>
      <c r="G33" s="8"/>
    </row>
    <row r="34" spans="1:7" ht="15.6" x14ac:dyDescent="0.3">
      <c r="A34" s="10" t="s">
        <v>9</v>
      </c>
      <c r="B34" s="13" t="s">
        <v>55</v>
      </c>
      <c r="C34" s="14">
        <v>44787946.840000004</v>
      </c>
      <c r="D34" s="14">
        <v>662588837.29999995</v>
      </c>
      <c r="E34" s="14">
        <v>95791687.540000007</v>
      </c>
      <c r="F34" s="8">
        <f t="shared" si="0"/>
        <v>14.457184025366921</v>
      </c>
      <c r="G34" s="8">
        <f t="shared" si="1"/>
        <v>213.87827372887895</v>
      </c>
    </row>
    <row r="35" spans="1:7" ht="15.6" x14ac:dyDescent="0.3">
      <c r="A35" s="11" t="s">
        <v>129</v>
      </c>
      <c r="B35" s="12" t="s">
        <v>43</v>
      </c>
      <c r="C35" s="6">
        <f>C36+C37+C38+C39</f>
        <v>17985079.949999999</v>
      </c>
      <c r="D35" s="6">
        <f>D36+D37+D38+D39</f>
        <v>1444463934.1200001</v>
      </c>
      <c r="E35" s="6">
        <f>E36+E37+E38+E39</f>
        <v>19896163.289999999</v>
      </c>
      <c r="F35" s="7">
        <f t="shared" si="0"/>
        <v>1.3774081041435755</v>
      </c>
      <c r="G35" s="7">
        <f t="shared" si="1"/>
        <v>110.62593741764266</v>
      </c>
    </row>
    <row r="36" spans="1:7" ht="15.6" x14ac:dyDescent="0.3">
      <c r="A36" s="10" t="s">
        <v>7</v>
      </c>
      <c r="B36" s="13" t="s">
        <v>61</v>
      </c>
      <c r="C36" s="14">
        <v>10800000</v>
      </c>
      <c r="D36" s="14">
        <v>145832853.58000001</v>
      </c>
      <c r="E36" s="14">
        <v>10900000</v>
      </c>
      <c r="F36" s="8">
        <f t="shared" si="0"/>
        <v>7.4743103028019338</v>
      </c>
      <c r="G36" s="8">
        <f t="shared" si="1"/>
        <v>100.92592592592592</v>
      </c>
    </row>
    <row r="37" spans="1:7" ht="15.6" x14ac:dyDescent="0.3">
      <c r="A37" s="10" t="s">
        <v>47</v>
      </c>
      <c r="B37" s="13" t="s">
        <v>75</v>
      </c>
      <c r="C37" s="14">
        <v>30628.01</v>
      </c>
      <c r="D37" s="14">
        <v>889180902.20000005</v>
      </c>
      <c r="E37" s="14">
        <v>511584.12</v>
      </c>
      <c r="F37" s="8">
        <f t="shared" si="0"/>
        <v>5.7534312616729068E-2</v>
      </c>
      <c r="G37" s="8">
        <f t="shared" si="1"/>
        <v>1670.3145911210033</v>
      </c>
    </row>
    <row r="38" spans="1:7" ht="15.6" x14ac:dyDescent="0.3">
      <c r="A38" s="10" t="s">
        <v>57</v>
      </c>
      <c r="B38" s="13" t="s">
        <v>89</v>
      </c>
      <c r="C38" s="14">
        <v>0</v>
      </c>
      <c r="D38" s="14">
        <v>359127637.82999998</v>
      </c>
      <c r="E38" s="14">
        <v>0</v>
      </c>
      <c r="F38" s="8">
        <f t="shared" si="0"/>
        <v>0</v>
      </c>
      <c r="G38" s="8"/>
    </row>
    <row r="39" spans="1:7" ht="31.2" x14ac:dyDescent="0.3">
      <c r="A39" s="10" t="s">
        <v>3</v>
      </c>
      <c r="B39" s="13" t="s">
        <v>126</v>
      </c>
      <c r="C39" s="14">
        <v>7154451.9400000004</v>
      </c>
      <c r="D39" s="14">
        <v>50322540.509999998</v>
      </c>
      <c r="E39" s="14">
        <v>8484579.1699999999</v>
      </c>
      <c r="F39" s="8">
        <f t="shared" si="0"/>
        <v>16.860395131112192</v>
      </c>
      <c r="G39" s="8">
        <f t="shared" si="1"/>
        <v>118.59160200047411</v>
      </c>
    </row>
    <row r="40" spans="1:7" ht="15.6" x14ac:dyDescent="0.3">
      <c r="A40" s="11" t="s">
        <v>140</v>
      </c>
      <c r="B40" s="12" t="s">
        <v>16</v>
      </c>
      <c r="C40" s="6">
        <f>C41+C42+C43+C44</f>
        <v>1563786.42</v>
      </c>
      <c r="D40" s="6">
        <f>D41+D42+D43+D44</f>
        <v>25130325</v>
      </c>
      <c r="E40" s="6">
        <f>E41+E42+E43+E44</f>
        <v>2323283.29</v>
      </c>
      <c r="F40" s="7">
        <f t="shared" si="0"/>
        <v>9.244939291473548</v>
      </c>
      <c r="G40" s="7">
        <f t="shared" si="1"/>
        <v>148.56781337185421</v>
      </c>
    </row>
    <row r="41" spans="1:7" s="15" customFormat="1" ht="15.6" x14ac:dyDescent="0.3">
      <c r="A41" s="10" t="s">
        <v>150</v>
      </c>
      <c r="B41" s="13" t="s">
        <v>151</v>
      </c>
      <c r="C41" s="14">
        <v>0</v>
      </c>
      <c r="D41" s="14">
        <v>500000</v>
      </c>
      <c r="E41" s="14">
        <v>0</v>
      </c>
      <c r="F41" s="8">
        <f t="shared" si="0"/>
        <v>0</v>
      </c>
      <c r="G41" s="8"/>
    </row>
    <row r="42" spans="1:7" ht="31.2" x14ac:dyDescent="0.3">
      <c r="A42" s="10" t="s">
        <v>48</v>
      </c>
      <c r="B42" s="13" t="s">
        <v>65</v>
      </c>
      <c r="C42" s="14">
        <v>0</v>
      </c>
      <c r="D42" s="14">
        <v>51900</v>
      </c>
      <c r="E42" s="14">
        <v>0</v>
      </c>
      <c r="F42" s="8">
        <f t="shared" si="0"/>
        <v>0</v>
      </c>
      <c r="G42" s="8"/>
    </row>
    <row r="43" spans="1:7" ht="31.2" x14ac:dyDescent="0.3">
      <c r="A43" s="10" t="s">
        <v>109</v>
      </c>
      <c r="B43" s="13" t="s">
        <v>79</v>
      </c>
      <c r="C43" s="14">
        <v>0</v>
      </c>
      <c r="D43" s="14">
        <v>300000</v>
      </c>
      <c r="E43" s="14">
        <v>0</v>
      </c>
      <c r="F43" s="8">
        <f t="shared" si="0"/>
        <v>0</v>
      </c>
      <c r="G43" s="8"/>
    </row>
    <row r="44" spans="1:7" ht="15.6" x14ac:dyDescent="0.3">
      <c r="A44" s="10" t="s">
        <v>11</v>
      </c>
      <c r="B44" s="13" t="s">
        <v>94</v>
      </c>
      <c r="C44" s="14">
        <v>1563786.42</v>
      </c>
      <c r="D44" s="14">
        <v>24278425</v>
      </c>
      <c r="E44" s="14">
        <v>2323283.29</v>
      </c>
      <c r="F44" s="8">
        <f t="shared" si="0"/>
        <v>9.569332812981072</v>
      </c>
      <c r="G44" s="8">
        <f t="shared" si="1"/>
        <v>148.56781337185421</v>
      </c>
    </row>
    <row r="45" spans="1:7" ht="15.6" x14ac:dyDescent="0.3">
      <c r="A45" s="11" t="s">
        <v>138</v>
      </c>
      <c r="B45" s="12" t="s">
        <v>139</v>
      </c>
      <c r="C45" s="6">
        <f>C46+C47+C48+C49+C50+C51+C52</f>
        <v>2243911924.9799995</v>
      </c>
      <c r="D45" s="6">
        <f>D46+D47+D48+D49+D50+D51+D52</f>
        <v>14802510562.09</v>
      </c>
      <c r="E45" s="6">
        <f>E46+E47+E48+E49+E50+E51+E52</f>
        <v>2542553170.71</v>
      </c>
      <c r="F45" s="7">
        <f t="shared" si="0"/>
        <v>17.17649962177099</v>
      </c>
      <c r="G45" s="7">
        <f t="shared" si="1"/>
        <v>113.30895577519881</v>
      </c>
    </row>
    <row r="46" spans="1:7" ht="15.6" x14ac:dyDescent="0.3">
      <c r="A46" s="10" t="s">
        <v>104</v>
      </c>
      <c r="B46" s="13" t="s">
        <v>5</v>
      </c>
      <c r="C46" s="14">
        <v>604262971.23000002</v>
      </c>
      <c r="D46" s="14">
        <v>457110930.31</v>
      </c>
      <c r="E46" s="14">
        <v>15283440.779999999</v>
      </c>
      <c r="F46" s="8">
        <f t="shared" si="0"/>
        <v>3.3434861795221553</v>
      </c>
      <c r="G46" s="8">
        <f t="shared" si="1"/>
        <v>2.5292697894246241</v>
      </c>
    </row>
    <row r="47" spans="1:7" ht="15.6" x14ac:dyDescent="0.3">
      <c r="A47" s="10" t="s">
        <v>81</v>
      </c>
      <c r="B47" s="13" t="s">
        <v>20</v>
      </c>
      <c r="C47" s="14">
        <v>1181291080.74</v>
      </c>
      <c r="D47" s="14">
        <v>2008513938.3399999</v>
      </c>
      <c r="E47" s="14">
        <v>313584181.81999999</v>
      </c>
      <c r="F47" s="8">
        <f t="shared" si="0"/>
        <v>15.612746112141576</v>
      </c>
      <c r="G47" s="8">
        <f t="shared" si="1"/>
        <v>26.545885847505126</v>
      </c>
    </row>
    <row r="48" spans="1:7" ht="15.6" x14ac:dyDescent="0.3">
      <c r="A48" s="10" t="s">
        <v>152</v>
      </c>
      <c r="B48" s="13" t="s">
        <v>34</v>
      </c>
      <c r="C48" s="14">
        <v>29887536</v>
      </c>
      <c r="D48" s="14">
        <v>782108733.92999995</v>
      </c>
      <c r="E48" s="14">
        <v>68297121.390000001</v>
      </c>
      <c r="F48" s="8">
        <f t="shared" si="0"/>
        <v>8.7324330271592014</v>
      </c>
      <c r="G48" s="8">
        <f t="shared" si="1"/>
        <v>228.51372354683238</v>
      </c>
    </row>
    <row r="49" spans="1:7" ht="15.6" x14ac:dyDescent="0.3">
      <c r="A49" s="10" t="s">
        <v>18</v>
      </c>
      <c r="B49" s="13" t="s">
        <v>51</v>
      </c>
      <c r="C49" s="14">
        <v>368246529.64999998</v>
      </c>
      <c r="D49" s="14">
        <v>1699080456.1099999</v>
      </c>
      <c r="E49" s="14">
        <v>400177090.07999998</v>
      </c>
      <c r="F49" s="8">
        <f t="shared" si="0"/>
        <v>23.552568605032096</v>
      </c>
      <c r="G49" s="8">
        <f t="shared" si="1"/>
        <v>108.67097388815814</v>
      </c>
    </row>
    <row r="50" spans="1:7" ht="31.2" x14ac:dyDescent="0.3">
      <c r="A50" s="10" t="s">
        <v>41</v>
      </c>
      <c r="B50" s="13" t="s">
        <v>68</v>
      </c>
      <c r="C50" s="14">
        <v>6340739.1799999997</v>
      </c>
      <c r="D50" s="14">
        <v>41205985</v>
      </c>
      <c r="E50" s="14">
        <v>9823857.9499999993</v>
      </c>
      <c r="F50" s="8">
        <f t="shared" si="0"/>
        <v>23.840852123787357</v>
      </c>
      <c r="G50" s="8">
        <f t="shared" si="1"/>
        <v>154.93237730052792</v>
      </c>
    </row>
    <row r="51" spans="1:7" ht="15.6" x14ac:dyDescent="0.3">
      <c r="A51" s="10" t="s">
        <v>153</v>
      </c>
      <c r="B51" s="13" t="s">
        <v>98</v>
      </c>
      <c r="C51" s="14">
        <v>2278625</v>
      </c>
      <c r="D51" s="14">
        <v>321930690</v>
      </c>
      <c r="E51" s="14">
        <v>6077717.2000000002</v>
      </c>
      <c r="F51" s="8">
        <f t="shared" si="0"/>
        <v>1.8878961803859087</v>
      </c>
      <c r="G51" s="8">
        <f t="shared" si="1"/>
        <v>266.72739919907838</v>
      </c>
    </row>
    <row r="52" spans="1:7" ht="15.6" x14ac:dyDescent="0.3">
      <c r="A52" s="10" t="s">
        <v>37</v>
      </c>
      <c r="B52" s="13" t="s">
        <v>136</v>
      </c>
      <c r="C52" s="14">
        <v>51604443.18</v>
      </c>
      <c r="D52" s="14">
        <v>9492559828.3999996</v>
      </c>
      <c r="E52" s="14">
        <v>1729309761.49</v>
      </c>
      <c r="F52" s="8">
        <f t="shared" si="0"/>
        <v>18.217528177343926</v>
      </c>
      <c r="G52" s="8">
        <f t="shared" si="1"/>
        <v>3351.0869509008039</v>
      </c>
    </row>
    <row r="53" spans="1:7" ht="15.6" x14ac:dyDescent="0.3">
      <c r="A53" s="11" t="s">
        <v>32</v>
      </c>
      <c r="B53" s="12" t="s">
        <v>108</v>
      </c>
      <c r="C53" s="6">
        <f>C54+C55</f>
        <v>104549911.66999999</v>
      </c>
      <c r="D53" s="6">
        <f>D54+D55</f>
        <v>947892802</v>
      </c>
      <c r="E53" s="6">
        <f>E54+E55</f>
        <v>205256184.87</v>
      </c>
      <c r="F53" s="7">
        <f t="shared" si="0"/>
        <v>21.653944880362115</v>
      </c>
      <c r="G53" s="7">
        <f t="shared" si="1"/>
        <v>196.32363298198473</v>
      </c>
    </row>
    <row r="54" spans="1:7" ht="15.6" x14ac:dyDescent="0.3">
      <c r="A54" s="10" t="s">
        <v>70</v>
      </c>
      <c r="B54" s="13" t="s">
        <v>125</v>
      </c>
      <c r="C54" s="14">
        <v>97754743.319999993</v>
      </c>
      <c r="D54" s="14">
        <v>908652028</v>
      </c>
      <c r="E54" s="14">
        <v>197758668.31</v>
      </c>
      <c r="F54" s="8">
        <f t="shared" si="0"/>
        <v>21.763960483891641</v>
      </c>
      <c r="G54" s="8">
        <f t="shared" si="1"/>
        <v>202.30084146672795</v>
      </c>
    </row>
    <row r="55" spans="1:7" ht="15.6" x14ac:dyDescent="0.3">
      <c r="A55" s="10" t="s">
        <v>58</v>
      </c>
      <c r="B55" s="13" t="s">
        <v>25</v>
      </c>
      <c r="C55" s="14">
        <v>6795168.3499999996</v>
      </c>
      <c r="D55" s="14">
        <v>39240774</v>
      </c>
      <c r="E55" s="14">
        <v>7497516.5599999996</v>
      </c>
      <c r="F55" s="8">
        <f t="shared" si="0"/>
        <v>19.106444128752404</v>
      </c>
      <c r="G55" s="8">
        <f t="shared" si="1"/>
        <v>110.33599425097394</v>
      </c>
    </row>
    <row r="56" spans="1:7" ht="15.6" x14ac:dyDescent="0.3">
      <c r="A56" s="11" t="s">
        <v>56</v>
      </c>
      <c r="B56" s="12" t="s">
        <v>77</v>
      </c>
      <c r="C56" s="6">
        <f>C57+C58+C59+C60+C61+C62</f>
        <v>559178676.70000005</v>
      </c>
      <c r="D56" s="6">
        <f>D57+D58+D59+D60+D61+D62</f>
        <v>6755337052.3499994</v>
      </c>
      <c r="E56" s="6">
        <f>E57+E58+E59+E60+E61+E62</f>
        <v>918046716.74000001</v>
      </c>
      <c r="F56" s="7">
        <f t="shared" si="0"/>
        <v>13.58994687645728</v>
      </c>
      <c r="G56" s="7">
        <f t="shared" si="1"/>
        <v>164.17770472899005</v>
      </c>
    </row>
    <row r="57" spans="1:7" s="2" customFormat="1" ht="15.6" x14ac:dyDescent="0.3">
      <c r="A57" s="10" t="s">
        <v>45</v>
      </c>
      <c r="B57" s="13" t="s">
        <v>100</v>
      </c>
      <c r="C57" s="14">
        <v>225356787.19999999</v>
      </c>
      <c r="D57" s="14">
        <v>3481917962.23</v>
      </c>
      <c r="E57" s="14">
        <v>336934483.25</v>
      </c>
      <c r="F57" s="8">
        <f t="shared" si="0"/>
        <v>9.6766921824375718</v>
      </c>
      <c r="G57" s="8">
        <f t="shared" si="1"/>
        <v>149.51157559367266</v>
      </c>
    </row>
    <row r="58" spans="1:7" s="9" customFormat="1" ht="15.6" x14ac:dyDescent="0.3">
      <c r="A58" s="10" t="s">
        <v>86</v>
      </c>
      <c r="B58" s="13" t="s">
        <v>113</v>
      </c>
      <c r="C58" s="14">
        <v>213168132.66</v>
      </c>
      <c r="D58" s="14">
        <v>2085500821.22</v>
      </c>
      <c r="E58" s="14">
        <v>425660845.51999998</v>
      </c>
      <c r="F58" s="8">
        <f t="shared" si="0"/>
        <v>20.410485634380716</v>
      </c>
      <c r="G58" s="8">
        <f t="shared" si="1"/>
        <v>199.6831516082766</v>
      </c>
    </row>
    <row r="59" spans="1:7" ht="15.6" x14ac:dyDescent="0.3">
      <c r="A59" s="10" t="s">
        <v>91</v>
      </c>
      <c r="B59" s="13" t="s">
        <v>0</v>
      </c>
      <c r="C59" s="14">
        <v>4452884.55</v>
      </c>
      <c r="D59" s="14">
        <v>41993892</v>
      </c>
      <c r="E59" s="14">
        <v>4894243.05</v>
      </c>
      <c r="F59" s="8">
        <f t="shared" si="0"/>
        <v>11.654654562620678</v>
      </c>
      <c r="G59" s="8">
        <f t="shared" si="1"/>
        <v>109.91174361347412</v>
      </c>
    </row>
    <row r="60" spans="1:7" ht="15.6" x14ac:dyDescent="0.3">
      <c r="A60" s="10" t="s">
        <v>120</v>
      </c>
      <c r="B60" s="13" t="s">
        <v>13</v>
      </c>
      <c r="C60" s="14">
        <v>23727527.300000001</v>
      </c>
      <c r="D60" s="14">
        <v>89905119</v>
      </c>
      <c r="E60" s="14">
        <v>26091795.609999999</v>
      </c>
      <c r="F60" s="8">
        <f t="shared" si="0"/>
        <v>29.021479422100537</v>
      </c>
      <c r="G60" s="8">
        <f t="shared" si="1"/>
        <v>109.96424229169467</v>
      </c>
    </row>
    <row r="61" spans="1:7" ht="31.2" x14ac:dyDescent="0.3">
      <c r="A61" s="10" t="s">
        <v>4</v>
      </c>
      <c r="B61" s="13" t="s">
        <v>30</v>
      </c>
      <c r="C61" s="14">
        <v>27167473</v>
      </c>
      <c r="D61" s="14">
        <v>159482263</v>
      </c>
      <c r="E61" s="14">
        <v>40093632</v>
      </c>
      <c r="F61" s="8">
        <f t="shared" si="0"/>
        <v>25.139869002235066</v>
      </c>
      <c r="G61" s="8">
        <f t="shared" si="1"/>
        <v>147.57954116674745</v>
      </c>
    </row>
    <row r="62" spans="1:7" ht="15.6" x14ac:dyDescent="0.3">
      <c r="A62" s="10" t="s">
        <v>44</v>
      </c>
      <c r="B62" s="13" t="s">
        <v>74</v>
      </c>
      <c r="C62" s="14">
        <v>65305871.990000002</v>
      </c>
      <c r="D62" s="14">
        <v>896536994.89999998</v>
      </c>
      <c r="E62" s="14">
        <v>84371717.310000002</v>
      </c>
      <c r="F62" s="8">
        <f t="shared" si="0"/>
        <v>9.4108461546989322</v>
      </c>
      <c r="G62" s="8">
        <f t="shared" si="1"/>
        <v>129.19468761234742</v>
      </c>
    </row>
    <row r="63" spans="1:7" ht="15.6" x14ac:dyDescent="0.3">
      <c r="A63" s="11" t="s">
        <v>59</v>
      </c>
      <c r="B63" s="12" t="s">
        <v>12</v>
      </c>
      <c r="C63" s="6">
        <f>C64+C65+C66+C67+C68</f>
        <v>3521788702.6000004</v>
      </c>
      <c r="D63" s="6">
        <f>D64+D65+D66+D67+D68</f>
        <v>18501266495.59</v>
      </c>
      <c r="E63" s="6">
        <f>E64+E65+E66+E67+E68</f>
        <v>3602436530.2700005</v>
      </c>
      <c r="F63" s="7">
        <f t="shared" si="0"/>
        <v>19.471296903531897</v>
      </c>
      <c r="G63" s="7">
        <f t="shared" si="1"/>
        <v>102.28996781125628</v>
      </c>
    </row>
    <row r="64" spans="1:7" s="1" customFormat="1" ht="15.6" x14ac:dyDescent="0.3">
      <c r="A64" s="10" t="s">
        <v>111</v>
      </c>
      <c r="B64" s="13" t="s">
        <v>23</v>
      </c>
      <c r="C64" s="14">
        <v>35590388.609999999</v>
      </c>
      <c r="D64" s="14">
        <v>160513735.78</v>
      </c>
      <c r="E64" s="14">
        <v>36196550.520000003</v>
      </c>
      <c r="F64" s="8">
        <f t="shared" si="0"/>
        <v>22.550438032051641</v>
      </c>
      <c r="G64" s="8">
        <f t="shared" si="1"/>
        <v>101.70316181888974</v>
      </c>
    </row>
    <row r="65" spans="1:7" s="9" customFormat="1" ht="15.6" x14ac:dyDescent="0.3">
      <c r="A65" s="10" t="s">
        <v>127</v>
      </c>
      <c r="B65" s="13" t="s">
        <v>42</v>
      </c>
      <c r="C65" s="14">
        <v>276514778.13999999</v>
      </c>
      <c r="D65" s="14">
        <v>1776708018.3099999</v>
      </c>
      <c r="E65" s="14">
        <v>315766641.49000001</v>
      </c>
      <c r="F65" s="8">
        <f t="shared" si="0"/>
        <v>17.772568043586386</v>
      </c>
      <c r="G65" s="8">
        <f t="shared" si="1"/>
        <v>114.19521358461597</v>
      </c>
    </row>
    <row r="66" spans="1:7" ht="15.6" x14ac:dyDescent="0.3">
      <c r="A66" s="10" t="s">
        <v>66</v>
      </c>
      <c r="B66" s="13" t="s">
        <v>60</v>
      </c>
      <c r="C66" s="14">
        <v>2807605020.0700002</v>
      </c>
      <c r="D66" s="14">
        <v>11993241843.299999</v>
      </c>
      <c r="E66" s="14">
        <v>2729341502.1700001</v>
      </c>
      <c r="F66" s="8">
        <f t="shared" si="0"/>
        <v>22.757328984362481</v>
      </c>
      <c r="G66" s="8">
        <f t="shared" si="1"/>
        <v>97.212445577617302</v>
      </c>
    </row>
    <row r="67" spans="1:7" ht="15.6" x14ac:dyDescent="0.3">
      <c r="A67" s="10" t="s">
        <v>80</v>
      </c>
      <c r="B67" s="13" t="s">
        <v>73</v>
      </c>
      <c r="C67" s="14">
        <v>354674417.31999999</v>
      </c>
      <c r="D67" s="14">
        <v>4268359593.1999998</v>
      </c>
      <c r="E67" s="14">
        <v>483590199.07999998</v>
      </c>
      <c r="F67" s="8">
        <f t="shared" si="0"/>
        <v>11.329649916338262</v>
      </c>
      <c r="G67" s="8">
        <f t="shared" si="1"/>
        <v>136.34764038921011</v>
      </c>
    </row>
    <row r="68" spans="1:7" ht="15.6" x14ac:dyDescent="0.3">
      <c r="A68" s="10" t="s">
        <v>116</v>
      </c>
      <c r="B68" s="13" t="s">
        <v>105</v>
      </c>
      <c r="C68" s="14">
        <v>47404098.460000001</v>
      </c>
      <c r="D68" s="14">
        <v>302443305</v>
      </c>
      <c r="E68" s="14">
        <v>37541637.009999998</v>
      </c>
      <c r="F68" s="8">
        <f t="shared" si="0"/>
        <v>12.412784938320918</v>
      </c>
      <c r="G68" s="8">
        <f t="shared" si="1"/>
        <v>79.194918223532852</v>
      </c>
    </row>
    <row r="69" spans="1:7" ht="15.6" x14ac:dyDescent="0.3">
      <c r="A69" s="11" t="s">
        <v>40</v>
      </c>
      <c r="B69" s="12" t="s">
        <v>133</v>
      </c>
      <c r="C69" s="6">
        <f>C70+C71+C72+C73</f>
        <v>75165341.349999994</v>
      </c>
      <c r="D69" s="6">
        <f>D70+D71+D72+D73</f>
        <v>3318752512.8699999</v>
      </c>
      <c r="E69" s="6">
        <f>E70+E71+E72+E73</f>
        <v>394754210.07999998</v>
      </c>
      <c r="F69" s="7">
        <f t="shared" si="0"/>
        <v>11.894656457483881</v>
      </c>
      <c r="G69" s="7">
        <f t="shared" si="1"/>
        <v>525.18115795133019</v>
      </c>
    </row>
    <row r="70" spans="1:7" s="1" customFormat="1" ht="15.6" x14ac:dyDescent="0.3">
      <c r="A70" s="10" t="s">
        <v>38</v>
      </c>
      <c r="B70" s="13" t="s">
        <v>1</v>
      </c>
      <c r="C70" s="14">
        <v>47314807.549999997</v>
      </c>
      <c r="D70" s="14">
        <v>467704599</v>
      </c>
      <c r="E70" s="14">
        <v>59148317.450000003</v>
      </c>
      <c r="F70" s="8">
        <f t="shared" si="0"/>
        <v>12.64651183171282</v>
      </c>
      <c r="G70" s="8">
        <f t="shared" si="1"/>
        <v>125.01016175009256</v>
      </c>
    </row>
    <row r="71" spans="1:7" s="9" customFormat="1" ht="15.6" x14ac:dyDescent="0.3">
      <c r="A71" s="10" t="s">
        <v>114</v>
      </c>
      <c r="B71" s="13" t="s">
        <v>14</v>
      </c>
      <c r="C71" s="14">
        <v>1637168.92</v>
      </c>
      <c r="D71" s="14">
        <v>2608366565.8699999</v>
      </c>
      <c r="E71" s="14">
        <v>290466811.32999998</v>
      </c>
      <c r="F71" s="8">
        <f t="shared" si="0"/>
        <v>11.135965900295808</v>
      </c>
      <c r="G71" s="8">
        <f t="shared" si="1"/>
        <v>17742.018418600324</v>
      </c>
    </row>
    <row r="72" spans="1:7" ht="15.6" x14ac:dyDescent="0.3">
      <c r="A72" s="10" t="s">
        <v>31</v>
      </c>
      <c r="B72" s="13" t="s">
        <v>27</v>
      </c>
      <c r="C72" s="14">
        <v>24402903.359999999</v>
      </c>
      <c r="D72" s="14">
        <v>226266127</v>
      </c>
      <c r="E72" s="14">
        <v>41872898.5</v>
      </c>
      <c r="F72" s="8">
        <f t="shared" si="0"/>
        <v>18.506039350733218</v>
      </c>
      <c r="G72" s="8">
        <f t="shared" ref="G72:G84" si="2">E72/C72*100</f>
        <v>171.58982225301901</v>
      </c>
    </row>
    <row r="73" spans="1:7" ht="16.8" customHeight="1" x14ac:dyDescent="0.3">
      <c r="A73" s="10" t="s">
        <v>144</v>
      </c>
      <c r="B73" s="13" t="s">
        <v>63</v>
      </c>
      <c r="C73" s="14">
        <v>1810461.52</v>
      </c>
      <c r="D73" s="14">
        <v>16415221</v>
      </c>
      <c r="E73" s="14">
        <v>3266182.8</v>
      </c>
      <c r="F73" s="8">
        <f t="shared" si="0"/>
        <v>19.897281919018937</v>
      </c>
      <c r="G73" s="8">
        <f t="shared" si="2"/>
        <v>180.40608783554813</v>
      </c>
    </row>
    <row r="74" spans="1:7" ht="15.6" x14ac:dyDescent="0.3">
      <c r="A74" s="11" t="s">
        <v>101</v>
      </c>
      <c r="B74" s="12" t="s">
        <v>106</v>
      </c>
      <c r="C74" s="6">
        <f>C75+C76+C77</f>
        <v>25180687.589999996</v>
      </c>
      <c r="D74" s="6">
        <f>D75+D76+D77</f>
        <v>158815929</v>
      </c>
      <c r="E74" s="6">
        <f>E75+E76+E77</f>
        <v>33413762.510000002</v>
      </c>
      <c r="F74" s="7">
        <f t="shared" ref="F74:F84" si="3">E74/D74*100</f>
        <v>21.039301737799867</v>
      </c>
      <c r="G74" s="7">
        <f t="shared" si="2"/>
        <v>132.69598929963138</v>
      </c>
    </row>
    <row r="75" spans="1:7" s="1" customFormat="1" ht="15.6" x14ac:dyDescent="0.3">
      <c r="A75" s="10" t="s">
        <v>123</v>
      </c>
      <c r="B75" s="13" t="s">
        <v>119</v>
      </c>
      <c r="C75" s="14">
        <v>5441885.2599999998</v>
      </c>
      <c r="D75" s="14">
        <v>37314462</v>
      </c>
      <c r="E75" s="14">
        <v>11228780.65</v>
      </c>
      <c r="F75" s="8">
        <f t="shared" si="3"/>
        <v>30.092302148159071</v>
      </c>
      <c r="G75" s="8">
        <f t="shared" si="2"/>
        <v>206.33990085266888</v>
      </c>
    </row>
    <row r="76" spans="1:7" s="9" customFormat="1" ht="15.6" x14ac:dyDescent="0.3">
      <c r="A76" s="10" t="s">
        <v>143</v>
      </c>
      <c r="B76" s="13" t="s">
        <v>137</v>
      </c>
      <c r="C76" s="14">
        <v>12397406.359999999</v>
      </c>
      <c r="D76" s="14">
        <v>82201822</v>
      </c>
      <c r="E76" s="14">
        <v>14219361.23</v>
      </c>
      <c r="F76" s="8">
        <f t="shared" si="3"/>
        <v>17.298109560150625</v>
      </c>
      <c r="G76" s="8">
        <f t="shared" si="2"/>
        <v>114.69625837125501</v>
      </c>
    </row>
    <row r="77" spans="1:7" ht="16.2" customHeight="1" x14ac:dyDescent="0.3">
      <c r="A77" s="10" t="s">
        <v>88</v>
      </c>
      <c r="B77" s="13" t="s">
        <v>19</v>
      </c>
      <c r="C77" s="14">
        <v>7341395.9699999997</v>
      </c>
      <c r="D77" s="14">
        <v>39299645</v>
      </c>
      <c r="E77" s="14">
        <v>7965620.6299999999</v>
      </c>
      <c r="F77" s="8">
        <f t="shared" si="3"/>
        <v>20.268937874629657</v>
      </c>
      <c r="G77" s="8">
        <f t="shared" si="2"/>
        <v>108.50280604057923</v>
      </c>
    </row>
    <row r="78" spans="1:7" ht="31.2" x14ac:dyDescent="0.3">
      <c r="A78" s="11" t="s">
        <v>159</v>
      </c>
      <c r="B78" s="12" t="s">
        <v>72</v>
      </c>
      <c r="C78" s="6">
        <f>C79</f>
        <v>47285628.299999997</v>
      </c>
      <c r="D78" s="6">
        <f>D79</f>
        <v>221042060.36000001</v>
      </c>
      <c r="E78" s="6">
        <f>E79</f>
        <v>21676517.710000001</v>
      </c>
      <c r="F78" s="7">
        <f t="shared" si="3"/>
        <v>9.8065126947769823</v>
      </c>
      <c r="G78" s="7">
        <f t="shared" si="2"/>
        <v>45.841661598477693</v>
      </c>
    </row>
    <row r="79" spans="1:7" s="1" customFormat="1" ht="31.2" x14ac:dyDescent="0.3">
      <c r="A79" s="10" t="s">
        <v>160</v>
      </c>
      <c r="B79" s="13" t="s">
        <v>92</v>
      </c>
      <c r="C79" s="14">
        <v>47285628.299999997</v>
      </c>
      <c r="D79" s="14">
        <v>221042060.36000001</v>
      </c>
      <c r="E79" s="14">
        <v>21676517.710000001</v>
      </c>
      <c r="F79" s="8">
        <f t="shared" si="3"/>
        <v>9.8065126947769823</v>
      </c>
      <c r="G79" s="8">
        <f t="shared" si="2"/>
        <v>45.841661598477693</v>
      </c>
    </row>
    <row r="80" spans="1:7" s="9" customFormat="1" ht="46.8" x14ac:dyDescent="0.3">
      <c r="A80" s="11" t="s">
        <v>154</v>
      </c>
      <c r="B80" s="12" t="s">
        <v>50</v>
      </c>
      <c r="C80" s="6">
        <f>C81+C82+C83</f>
        <v>738401397</v>
      </c>
      <c r="D80" s="6">
        <f>D81+D82+D83</f>
        <v>3134872570.6900001</v>
      </c>
      <c r="E80" s="6">
        <f>E81+E82+E83</f>
        <v>945745725</v>
      </c>
      <c r="F80" s="7">
        <f t="shared" si="3"/>
        <v>30.168554021697823</v>
      </c>
      <c r="G80" s="7">
        <f t="shared" si="2"/>
        <v>128.08016464248374</v>
      </c>
    </row>
    <row r="81" spans="1:7" s="1" customFormat="1" ht="46.8" x14ac:dyDescent="0.3">
      <c r="A81" s="10" t="s">
        <v>121</v>
      </c>
      <c r="B81" s="13" t="s">
        <v>62</v>
      </c>
      <c r="C81" s="14">
        <v>552499999</v>
      </c>
      <c r="D81" s="14">
        <v>2276300000</v>
      </c>
      <c r="E81" s="14">
        <v>760325012</v>
      </c>
      <c r="F81" s="8">
        <f t="shared" si="3"/>
        <v>33.401792909546188</v>
      </c>
      <c r="G81" s="8">
        <f t="shared" si="2"/>
        <v>137.61538703640795</v>
      </c>
    </row>
    <row r="82" spans="1:7" s="9" customFormat="1" ht="15.6" x14ac:dyDescent="0.3">
      <c r="A82" s="10" t="s">
        <v>90</v>
      </c>
      <c r="B82" s="13" t="s">
        <v>76</v>
      </c>
      <c r="C82" s="14">
        <v>179651398</v>
      </c>
      <c r="D82" s="14">
        <v>721600000</v>
      </c>
      <c r="E82" s="14">
        <v>176837373</v>
      </c>
      <c r="F82" s="8">
        <f t="shared" si="3"/>
        <v>24.506287832594236</v>
      </c>
      <c r="G82" s="8">
        <f t="shared" si="2"/>
        <v>98.433619202896494</v>
      </c>
    </row>
    <row r="83" spans="1:7" ht="15.6" x14ac:dyDescent="0.3">
      <c r="A83" s="10" t="s">
        <v>84</v>
      </c>
      <c r="B83" s="13" t="s">
        <v>97</v>
      </c>
      <c r="C83" s="14">
        <v>6250000</v>
      </c>
      <c r="D83" s="14">
        <v>136972570.69</v>
      </c>
      <c r="E83" s="14">
        <v>8583340</v>
      </c>
      <c r="F83" s="8">
        <f t="shared" si="3"/>
        <v>6.2664663127525335</v>
      </c>
      <c r="G83" s="8">
        <f t="shared" si="2"/>
        <v>137.33344</v>
      </c>
    </row>
    <row r="84" spans="1:7" s="1" customFormat="1" ht="15.6" x14ac:dyDescent="0.3">
      <c r="A84" s="18" t="s">
        <v>147</v>
      </c>
      <c r="B84" s="19"/>
      <c r="C84" s="6">
        <f>C7+C16+C19+C24+C35+C40+C45+C53+C56+C63+C69+C74+C78+C80</f>
        <v>8534526227.5700006</v>
      </c>
      <c r="D84" s="6">
        <f>D7+D16+D19+D24+D35+D40+D45+D53+D56+D63+D69+D74+D78+D80</f>
        <v>73166200790.970001</v>
      </c>
      <c r="E84" s="6">
        <f>E7+E16+E19+E24+E35+E40+E45+E53+E56+E63+E69+E74+E78+E80</f>
        <v>10983341621.18</v>
      </c>
      <c r="F84" s="7">
        <f t="shared" si="3"/>
        <v>15.011496432018564</v>
      </c>
      <c r="G84" s="7">
        <f t="shared" si="2"/>
        <v>128.69304432739719</v>
      </c>
    </row>
  </sheetData>
  <mergeCells count="11">
    <mergeCell ref="G4:G6"/>
    <mergeCell ref="A2:G2"/>
    <mergeCell ref="F4:F6"/>
    <mergeCell ref="D4:D6"/>
    <mergeCell ref="E4:E6"/>
    <mergeCell ref="C4:C6"/>
    <mergeCell ref="A84:B84"/>
    <mergeCell ref="A4:A6"/>
    <mergeCell ref="B4:B6"/>
    <mergeCell ref="A1:E1"/>
    <mergeCell ref="D3:E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2020-05-12T12:25:46Z</cp:lastPrinted>
  <dcterms:created xsi:type="dcterms:W3CDTF">2017-05-03T15:49:45Z</dcterms:created>
  <dcterms:modified xsi:type="dcterms:W3CDTF">2020-05-12T12:31:33Z</dcterms:modified>
</cp:coreProperties>
</file>